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Dokumenti D\2018\Zbiranje ponudb 2018\Park doživtij nadaljevanje\VSEBINA ZA CD\POPISI\Park doživetij nadaljevanje - za razpis\"/>
    </mc:Choice>
  </mc:AlternateContent>
  <bookViews>
    <workbookView xWindow="0" yWindow="0" windowWidth="19200" windowHeight="10995" tabRatio="500" activeTab="1"/>
  </bookViews>
  <sheets>
    <sheet name="Naslovna stran" sheetId="1" r:id="rId1"/>
    <sheet name="Energetski razvod" sheetId="2" r:id="rId2"/>
  </sheets>
  <definedNames>
    <definedName name="_2.1">'Energetski razvod'!$A$3</definedName>
    <definedName name="_xlnm.Print_Titles" localSheetId="1">'Energetski razvod'!$1:$2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1" i="2" l="1"/>
  <c r="E85" i="2"/>
  <c r="E6" i="2"/>
  <c r="E13" i="2"/>
  <c r="G110" i="2" l="1"/>
  <c r="G108" i="2"/>
  <c r="G106" i="2"/>
  <c r="G104" i="2"/>
  <c r="G95" i="2"/>
  <c r="G91" i="2"/>
  <c r="G89" i="2"/>
  <c r="G87" i="2"/>
  <c r="G85" i="2"/>
  <c r="G76" i="2"/>
  <c r="G79" i="2" s="1"/>
  <c r="G68" i="2"/>
  <c r="G66" i="2"/>
  <c r="G62" i="2"/>
  <c r="G58" i="2"/>
  <c r="A58" i="2"/>
  <c r="G57" i="2"/>
  <c r="A56" i="2"/>
  <c r="G47" i="2"/>
  <c r="G45" i="2"/>
  <c r="G44" i="2"/>
  <c r="G43" i="2"/>
  <c r="G42" i="2"/>
  <c r="G41" i="2"/>
  <c r="G40" i="2"/>
  <c r="G39" i="2"/>
  <c r="G38" i="2"/>
  <c r="G37" i="2"/>
  <c r="G33" i="2"/>
  <c r="G32" i="2"/>
  <c r="G21" i="2"/>
  <c r="G17" i="2"/>
  <c r="A17" i="2"/>
  <c r="G16" i="2"/>
  <c r="G13" i="2"/>
  <c r="G12" i="2"/>
  <c r="G8" i="2"/>
  <c r="G6" i="2"/>
  <c r="A6" i="2"/>
  <c r="G98" i="2" l="1"/>
  <c r="G70" i="2"/>
  <c r="G23" i="2"/>
  <c r="G49" i="2"/>
  <c r="F112" i="2" s="1"/>
  <c r="G112" i="2" s="1"/>
  <c r="G114" i="2" s="1"/>
  <c r="A8" i="2"/>
  <c r="A10" i="2" l="1"/>
  <c r="A15" i="2" s="1"/>
  <c r="A19" i="2" s="1"/>
  <c r="A21" i="2" l="1"/>
  <c r="A29" i="2" s="1"/>
  <c r="A55" i="2" l="1"/>
  <c r="A60" i="2" s="1"/>
  <c r="A64" i="2" l="1"/>
  <c r="A68" i="2" s="1"/>
  <c r="A76" i="2" s="1"/>
  <c r="A85" i="2" s="1"/>
  <c r="A87" i="2" l="1"/>
  <c r="A89" i="2" s="1"/>
  <c r="A91" i="2" l="1"/>
  <c r="A93" i="2" s="1"/>
  <c r="A104" i="2" s="1"/>
  <c r="A106" i="2" s="1"/>
  <c r="A108" i="2" s="1"/>
  <c r="A110" i="2" s="1"/>
  <c r="A112" i="2" s="1"/>
</calcChain>
</file>

<file path=xl/sharedStrings.xml><?xml version="1.0" encoding="utf-8"?>
<sst xmlns="http://schemas.openxmlformats.org/spreadsheetml/2006/main" count="120" uniqueCount="79">
  <si>
    <t>POPIS KOLIČIN MATERIALA IN OPREME</t>
  </si>
  <si>
    <t>Investitor</t>
  </si>
  <si>
    <t>OBČINA KRIŽEVCI</t>
  </si>
  <si>
    <t>Križevci pri Ljutomeru 11</t>
  </si>
  <si>
    <t>9242 Križevci pri Ljutomeru</t>
  </si>
  <si>
    <t>Objekt</t>
  </si>
  <si>
    <t>PARK DOŽIVETIJ KRIŽEVCI</t>
  </si>
  <si>
    <t>Načrt</t>
  </si>
  <si>
    <t>ELEKTRIČNE INŠTALACIJE IN ELEKTRIČNA OPREMA 1. FAZA</t>
  </si>
  <si>
    <t>Popis količin materiala in opreme je izdelan na podlagi načrtov projekta za izvedbo ob upoštevanju veljavnih tehničnih predpisov in standardov.</t>
  </si>
  <si>
    <t>Poz.</t>
  </si>
  <si>
    <t>Opis opreme in storitve</t>
  </si>
  <si>
    <t>Enota</t>
  </si>
  <si>
    <t>Količina</t>
  </si>
  <si>
    <t>Cena na enoto</t>
  </si>
  <si>
    <t>Cena skupaj</t>
  </si>
  <si>
    <t>2.1</t>
  </si>
  <si>
    <t>ENERGETSKI RAZVOD</t>
  </si>
  <si>
    <t>m</t>
  </si>
  <si>
    <t>Dobava in polaganje energetskih kablov NYY-J ustreznih prerezov po kabelskih policah - 80%, manjših prerezov - 20% tudi v izolacijske cevi, tip:</t>
  </si>
  <si>
    <r>
      <rPr>
        <sz val="10"/>
        <color rgb="FF000000"/>
        <rFont val="Calibri"/>
        <family val="2"/>
        <charset val="1"/>
      </rPr>
      <t>NYY-J 5 x 6 mm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, </t>
    </r>
  </si>
  <si>
    <r>
      <rPr>
        <sz val="10"/>
        <color rgb="FF000000"/>
        <rFont val="Calibri"/>
        <family val="2"/>
        <charset val="1"/>
      </rPr>
      <t>NYY-J 5 x 16 mm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, </t>
    </r>
  </si>
  <si>
    <t>Dobava in montaža kabelskih polic za energetske dovodne kable, skupaj z nosilci polic, pokrovi kabelskih polic, koleni, ipd. tip:</t>
  </si>
  <si>
    <t>kabelska polica PK100/60 mm</t>
  </si>
  <si>
    <t>kabelska polica PK50/60 mm</t>
  </si>
  <si>
    <t>Zaščitna cev PE-HD Ø 50 mm Stigmaflex, Stigma Cevni Sistemi.</t>
  </si>
  <si>
    <t>cev PE-HD Ø 75 mm</t>
  </si>
  <si>
    <t>∑</t>
  </si>
  <si>
    <t>SKUPAJ ENERGETSKI RAZVOD  [EUR]</t>
  </si>
  <si>
    <t>2.2</t>
  </si>
  <si>
    <t>ELEKTRIČNI RAZDELILNIKI IN NAPRAVE</t>
  </si>
  <si>
    <t>Razdelilec R1  prosto stoječe izvedbe.  Zaščitni razred II. Stopnja zaščite IP54. Zaščita pred mehanskimi vplivi IK06. Dimenzij š/v/g: 550/1000/320 mm.</t>
  </si>
  <si>
    <t>Vgrajena naslednja oprema</t>
  </si>
  <si>
    <t>Prostostoječa  omarica PS 3 NT/2, Prebil Plast.</t>
  </si>
  <si>
    <t>kos</t>
  </si>
  <si>
    <t>Samostojni podstavek PS 3 NT, Prebil Plast.</t>
  </si>
  <si>
    <t>glavno bremensko stikalo 100 A, 25 kA, 400 V,AC</t>
  </si>
  <si>
    <t xml:space="preserve">NV talilni vložek 2-100 A, 500 V. NV/NH 00 C KOMBI gG, </t>
  </si>
  <si>
    <t xml:space="preserve">NV talilni vložek 25-160 A, 500 V. NV/NH 1 C KOMBI gG, </t>
  </si>
  <si>
    <t xml:space="preserve">Zaščitno stikalo na diferenčni tok 40/0.03 A, </t>
  </si>
  <si>
    <t>enopolni instalacijski odklopnik 10 A, 6 kA, kar. C</t>
  </si>
  <si>
    <t xml:space="preserve">Prenapetostni odvodnik tip 1,2. ETITEC B 440/35 [10/350], </t>
  </si>
  <si>
    <t xml:space="preserve">Vrstna sponka 70 mm². VSU 70, SM </t>
  </si>
  <si>
    <t xml:space="preserve">Ključavnica </t>
  </si>
  <si>
    <t>drobni, vezni in spojni material, zaščitna ter nevtralna letvica, plastični kanali, nosilci, napisne ploščice, kabelske uvodnice, oznake, nosilec dokumentacije, itd.</t>
  </si>
  <si>
    <t>kpl</t>
  </si>
  <si>
    <t>Sestava priključne merilne omare</t>
  </si>
  <si>
    <t>SKUPAJ [EUR]</t>
  </si>
  <si>
    <t>2.3</t>
  </si>
  <si>
    <t>INŠTALACIJSKI MATERIAL IN OPREMA</t>
  </si>
  <si>
    <t xml:space="preserve">Instalacijski kabli, položeni nadometno na kabelske police in delno v PVC cevi </t>
  </si>
  <si>
    <t xml:space="preserve">kabel NYY-J 4 x 1,5 mm² 0,6 / 1 kV. </t>
  </si>
  <si>
    <t xml:space="preserve">kabel NYY-J 3 x 1,5 mm² 0,6 / 1 kV. </t>
  </si>
  <si>
    <r>
      <rPr>
        <sz val="10"/>
        <color rgb="FF000000"/>
        <rFont val="Calibri"/>
        <family val="2"/>
        <charset val="1"/>
      </rPr>
      <t xml:space="preserve">Inštalacijska ravna cev PVC-U </t>
    </r>
    <r>
      <rPr>
        <sz val="10"/>
        <color rgb="FF000000"/>
        <rFont val="Calibri"/>
        <family val="2"/>
        <charset val="238"/>
      </rPr>
      <t xml:space="preserve"> samogasna. Skupaj s spojnim materialom, ustreznimi skobami na razdalji 0,4 ÷ 0,6 m, vtičnimi loki 90° ter pomožno montažno opremo.</t>
    </r>
  </si>
  <si>
    <t>PVC cev fi 23,5 mm</t>
  </si>
  <si>
    <t>Stikalo  10 A / 250 V, stopnja zaščite IP44. Skupaj z ustreznim ohišjem s tipko in pomožno montažno opremo, nadometna montaža.</t>
  </si>
  <si>
    <t>stikalo menjalno 10 A / 250 V</t>
  </si>
  <si>
    <t>Svetilka zidna po izbiri investitorja v stopnji zaščite IP55, razreda II,  z vgrajeno LED sijalko 230 V 4..10 W.</t>
  </si>
  <si>
    <t>2.6</t>
  </si>
  <si>
    <t>INŠTALACIJE IN OPREMA KOMUNIKACIJSKIH SISTEMOV</t>
  </si>
  <si>
    <t>Izvedba zunanjega priključka na telefonsko omrežje ustrezno s soglasjem za priključitev in popisom del Telekom.</t>
  </si>
  <si>
    <t>2.11</t>
  </si>
  <si>
    <t>INŠTALACIJE IN OPREMA IZENAČITVE POTENCIALOV</t>
  </si>
  <si>
    <r>
      <rPr>
        <sz val="10"/>
        <color rgb="FF000000"/>
        <rFont val="Calibri"/>
        <family val="2"/>
        <charset val="1"/>
      </rPr>
      <t>Ploščati vodnik FeZn 25 x 4 mm za izdelavo ozemljilnega sistema, položen v zemljo [1</t>
    </r>
    <r>
      <rPr>
        <sz val="10"/>
        <color rgb="FF000000"/>
        <rFont val="Calibri"/>
        <family val="2"/>
        <charset val="238"/>
      </rPr>
      <t>÷</t>
    </r>
    <r>
      <rPr>
        <sz val="10"/>
        <color rgb="FF000000"/>
        <rFont val="Calibri"/>
        <family val="2"/>
        <charset val="1"/>
      </rPr>
      <t>1,5] m od objekta ter [0,5</t>
    </r>
    <r>
      <rPr>
        <sz val="10"/>
        <color rgb="FF000000"/>
        <rFont val="Calibri"/>
        <family val="2"/>
        <charset val="238"/>
      </rPr>
      <t>÷</t>
    </r>
    <r>
      <rPr>
        <sz val="10"/>
        <color rgb="FF000000"/>
        <rFont val="Calibri"/>
        <family val="2"/>
        <charset val="1"/>
      </rPr>
      <t>0,8] m globoko [brez izkopov].</t>
    </r>
  </si>
  <si>
    <t xml:space="preserve">Zbiralka izenačitve potencialov nadonetne izvedbe, komplet s pokrovom, IP-43, zbiralko: (1x dovod 16mm2, 6x odvod 4mm2, 6x odvod 6mm2) - ZIP </t>
  </si>
  <si>
    <t>Izvedba spojev na kovinskih masah in prevodnih delih, komplet z spojnim in ptitrdilnim materialom (kabelski čevlji, objemke,..)</t>
  </si>
  <si>
    <r>
      <rPr>
        <sz val="10"/>
        <color rgb="FF000000"/>
        <rFont val="Calibri"/>
        <family val="2"/>
        <charset val="1"/>
      </rPr>
      <t>Ozemljitveni vod, izveden med zbiralko izenačitve potencialov in ozemljilom z inštalacijskim vodnikom H07V-K 1G35 mm</t>
    </r>
    <r>
      <rPr>
        <sz val="10"/>
        <color rgb="FF000000"/>
        <rFont val="Calibri"/>
        <family val="2"/>
        <charset val="238"/>
      </rPr>
      <t>² 450 / 750 V</t>
    </r>
    <r>
      <rPr>
        <sz val="10"/>
        <color rgb="FF000000"/>
        <rFont val="Calibri"/>
        <family val="2"/>
        <charset val="1"/>
      </rPr>
      <t xml:space="preserve"> položenim v inštalacijski cevi</t>
    </r>
  </si>
  <si>
    <t>Dobava in montaža in polaganje vodnikov za izenačitev potencialov:</t>
  </si>
  <si>
    <r>
      <rPr>
        <sz val="10"/>
        <color rgb="FF000000"/>
        <rFont val="Calibri"/>
        <family val="2"/>
        <charset val="1"/>
      </rPr>
      <t>H07V-R 16 mm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 Cu</t>
    </r>
  </si>
  <si>
    <t>2.13</t>
  </si>
  <si>
    <t>ZAKLJUČNA DELA</t>
  </si>
  <si>
    <t>Preverjanje električnih inštalacij s pregledom in preizkusom ustrezno s standardom SIST HD 60364-6 Nizkonapetostne električne inštalacije - 6.del: Preverjanje.</t>
  </si>
  <si>
    <t>Ostala nepredvidena in naknadna dela vpisana v gradbeni dnevnik po odobritvi nadzornega inženirja.</t>
  </si>
  <si>
    <t>%</t>
  </si>
  <si>
    <t xml:space="preserve">Sodelovanje pri tehničnem pregledu </t>
  </si>
  <si>
    <t xml:space="preserve">Vnašanje odstopanj izvedenih del, od projekta za pridobitev gradbenega dovoljenja [PGD] in projekta za izvedbo [PZI], da se po končani gradnji izdela projekt izvedenig del [PID] </t>
  </si>
  <si>
    <t xml:space="preserve">Izdelava načrta električnih inštalacij in električne opreme projekta izvedenih del [PID] ustrezno </t>
  </si>
  <si>
    <t>Izvedba notranjega priključka od prostostoječe priključne merilne omare PS-PMO do električnega razdelilnika +R1 z energetskim kablom NAYY-J 4 x 35 mm² 600/1000 V. Položen v  zemljo,  in delno v  zaščitno cev PE-HD Ø 75 mm. V ceni je zajeti izkop in zasip gradbene jame</t>
  </si>
  <si>
    <t>Izvedba električnega priključka od  razdelilnika +R 1 do  električnega razdelilnika  za avtodome z energetskim kablom NYY-J 4 x 25 mm² 600/1000 V. Položen v zemljo in delno v inštalacijsko cev PVC-U Ø 75 mm. V ceni je zajeti izkop in zasip gradbene jame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</si>
</sst>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€&quot;"/>
    <numFmt numFmtId="165" formatCode="#\."/>
  </numFmts>
  <fonts count="15" x14ac:knownFonts="1">
    <font>
      <sz val="10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name val="Times New Roman"/>
      <family val="1"/>
      <charset val="1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1"/>
    </font>
    <font>
      <b/>
      <sz val="10"/>
      <color rgb="FF000000"/>
      <name val="Calibri"/>
      <family val="2"/>
      <charset val="238"/>
    </font>
    <font>
      <sz val="10"/>
      <color rgb="FF7F7F7F"/>
      <name val="Calibri"/>
      <family val="2"/>
      <charset val="238"/>
    </font>
    <font>
      <sz val="10"/>
      <name val="Calibri"/>
      <family val="2"/>
      <charset val="238"/>
    </font>
    <font>
      <vertAlign val="superscript"/>
      <sz val="9"/>
      <name val="Arial"/>
      <family val="2"/>
      <charset val="238"/>
    </font>
    <font>
      <sz val="9"/>
      <name val="Arial"/>
      <family val="2"/>
      <charset val="238"/>
    </font>
    <font>
      <sz val="10"/>
      <color theme="0"/>
      <name val="Calibri"/>
      <family val="2"/>
      <charset val="238"/>
    </font>
    <font>
      <sz val="11"/>
      <color theme="0"/>
      <name val="Calibri"/>
      <family val="2"/>
      <charset val="238"/>
    </font>
    <font>
      <b/>
      <sz val="11"/>
      <color theme="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rgb="FF7F7F7F"/>
      </top>
      <bottom style="thin">
        <color rgb="FF7F7F7F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>
      <alignment wrapText="1"/>
    </xf>
  </cellStyleXfs>
  <cellXfs count="67">
    <xf numFmtId="0" fontId="0" fillId="0" borderId="0" xfId="0"/>
    <xf numFmtId="0" fontId="0" fillId="0" borderId="0" xfId="0" applyFont="1" applyAlignment="1">
      <alignment horizontal="left" vertical="top"/>
    </xf>
    <xf numFmtId="0" fontId="0" fillId="0" borderId="0" xfId="0" applyAlignment="1">
      <alignment horizontal="justify" vertical="top" wrapText="1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left" vertical="top" wrapText="1"/>
    </xf>
    <xf numFmtId="0" fontId="0" fillId="0" borderId="1" xfId="0" applyFont="1" applyBorder="1" applyAlignment="1">
      <alignment horizontal="left" vertical="top"/>
    </xf>
    <xf numFmtId="0" fontId="0" fillId="0" borderId="1" xfId="0" applyBorder="1" applyAlignment="1">
      <alignment horizontal="justify" vertical="top" wrapText="1"/>
    </xf>
    <xf numFmtId="0" fontId="0" fillId="0" borderId="1" xfId="0" applyBorder="1" applyAlignment="1">
      <alignment horizontal="right"/>
    </xf>
    <xf numFmtId="164" fontId="0" fillId="0" borderId="1" xfId="0" applyNumberFormat="1" applyBorder="1" applyAlignment="1">
      <alignment horizontal="right"/>
    </xf>
    <xf numFmtId="0" fontId="0" fillId="0" borderId="0" xfId="0" applyFont="1" applyAlignment="1">
      <alignment horizontal="justify" vertical="center"/>
    </xf>
    <xf numFmtId="16" fontId="4" fillId="0" borderId="0" xfId="0" applyNumberFormat="1" applyFont="1" applyAlignment="1">
      <alignment horizontal="justify" vertical="center" wrapText="1"/>
    </xf>
    <xf numFmtId="0" fontId="0" fillId="0" borderId="0" xfId="0" applyAlignment="1">
      <alignment horizontal="right" vertical="center"/>
    </xf>
    <xf numFmtId="164" fontId="0" fillId="0" borderId="0" xfId="0" applyNumberFormat="1" applyAlignment="1">
      <alignment horizontal="right" vertical="center"/>
    </xf>
    <xf numFmtId="16" fontId="0" fillId="0" borderId="0" xfId="0" applyNumberFormat="1" applyAlignment="1">
      <alignment horizontal="justify" vertical="center" wrapText="1"/>
    </xf>
    <xf numFmtId="16" fontId="6" fillId="0" borderId="0" xfId="0" applyNumberFormat="1" applyFont="1" applyAlignment="1">
      <alignment horizontal="justify" vertical="center" wrapText="1"/>
    </xf>
    <xf numFmtId="16" fontId="7" fillId="0" borderId="0" xfId="0" applyNumberFormat="1" applyFont="1" applyAlignment="1">
      <alignment horizontal="justify" vertical="center" wrapText="1"/>
    </xf>
    <xf numFmtId="0" fontId="5" fillId="0" borderId="0" xfId="0" applyFont="1" applyAlignment="1">
      <alignment horizontal="justify" vertical="top" wrapText="1"/>
    </xf>
    <xf numFmtId="0" fontId="0" fillId="0" borderId="2" xfId="0" applyFont="1" applyBorder="1" applyAlignment="1">
      <alignment horizontal="left" vertical="top"/>
    </xf>
    <xf numFmtId="0" fontId="0" fillId="0" borderId="2" xfId="0" applyBorder="1" applyAlignment="1">
      <alignment horizontal="justify" vertical="top" wrapText="1"/>
    </xf>
    <xf numFmtId="0" fontId="0" fillId="0" borderId="2" xfId="0" applyBorder="1" applyAlignment="1">
      <alignment horizontal="right"/>
    </xf>
    <xf numFmtId="164" fontId="0" fillId="0" borderId="2" xfId="0" applyNumberFormat="1" applyBorder="1" applyAlignment="1">
      <alignment horizontal="right"/>
    </xf>
    <xf numFmtId="0" fontId="0" fillId="0" borderId="0" xfId="0" applyFont="1" applyBorder="1" applyAlignment="1">
      <alignment horizontal="left" vertical="top"/>
    </xf>
    <xf numFmtId="0" fontId="0" fillId="0" borderId="0" xfId="0" applyBorder="1" applyAlignment="1">
      <alignment horizontal="justify" vertical="top" wrapText="1"/>
    </xf>
    <xf numFmtId="0" fontId="0" fillId="0" borderId="0" xfId="0" applyBorder="1" applyAlignment="1">
      <alignment horizontal="right"/>
    </xf>
    <xf numFmtId="164" fontId="0" fillId="0" borderId="0" xfId="0" applyNumberFormat="1" applyBorder="1" applyAlignment="1">
      <alignment horizontal="right"/>
    </xf>
    <xf numFmtId="0" fontId="0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0" fontId="8" fillId="0" borderId="3" xfId="0" applyFont="1" applyBorder="1" applyAlignment="1">
      <alignment horizontal="right" vertical="top"/>
    </xf>
    <xf numFmtId="0" fontId="2" fillId="0" borderId="4" xfId="0" applyFont="1" applyBorder="1" applyAlignment="1">
      <alignment horizontal="right" vertical="top"/>
    </xf>
    <xf numFmtId="0" fontId="8" fillId="0" borderId="3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right"/>
    </xf>
    <xf numFmtId="0" fontId="8" fillId="0" borderId="3" xfId="0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49" fontId="4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/>
    </xf>
    <xf numFmtId="0" fontId="1" fillId="0" borderId="0" xfId="0" applyFont="1"/>
    <xf numFmtId="165" fontId="0" fillId="0" borderId="0" xfId="1" applyNumberFormat="1" applyFont="1" applyAlignment="1">
      <alignment horizontal="right" vertical="top"/>
    </xf>
    <xf numFmtId="165" fontId="9" fillId="0" borderId="0" xfId="1" applyNumberFormat="1" applyFont="1" applyBorder="1" applyAlignment="1">
      <alignment horizontal="right" vertical="top"/>
    </xf>
    <xf numFmtId="0" fontId="0" fillId="0" borderId="0" xfId="0" applyFont="1" applyAlignment="1">
      <alignment horizontal="left" vertical="top" wrapText="1"/>
    </xf>
    <xf numFmtId="0" fontId="4" fillId="0" borderId="4" xfId="0" applyFont="1" applyBorder="1" applyAlignment="1">
      <alignment horizontal="right" vertical="top"/>
    </xf>
    <xf numFmtId="0" fontId="1" fillId="0" borderId="4" xfId="0" applyFont="1" applyBorder="1" applyAlignment="1">
      <alignment horizontal="right" vertical="top"/>
    </xf>
    <xf numFmtId="0" fontId="4" fillId="0" borderId="4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right"/>
    </xf>
    <xf numFmtId="0" fontId="1" fillId="0" borderId="4" xfId="0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2" fillId="0" borderId="0" xfId="1" applyFont="1" applyAlignment="1">
      <alignment horizontal="justify" vertical="top"/>
    </xf>
    <xf numFmtId="0" fontId="0" fillId="0" borderId="0" xfId="0" applyFont="1" applyAlignment="1">
      <alignment horizontal="left" wrapText="1"/>
    </xf>
    <xf numFmtId="49" fontId="7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justify" vertical="top" wrapText="1"/>
    </xf>
    <xf numFmtId="0" fontId="5" fillId="0" borderId="0" xfId="0" applyFont="1" applyAlignment="1">
      <alignment horizontal="left" vertical="top"/>
    </xf>
    <xf numFmtId="4" fontId="12" fillId="0" borderId="3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/>
    </xf>
    <xf numFmtId="4" fontId="12" fillId="0" borderId="0" xfId="0" applyNumberFormat="1" applyFont="1" applyAlignment="1">
      <alignment horizontal="right"/>
    </xf>
    <xf numFmtId="4" fontId="13" fillId="0" borderId="4" xfId="0" applyNumberFormat="1" applyFont="1" applyBorder="1" applyAlignment="1">
      <alignment horizontal="right"/>
    </xf>
    <xf numFmtId="4" fontId="14" fillId="0" borderId="4" xfId="0" applyNumberFormat="1" applyFont="1" applyBorder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/>
    <xf numFmtId="2" fontId="12" fillId="0" borderId="0" xfId="0" applyNumberFormat="1" applyFont="1" applyAlignment="1">
      <alignment horizontal="right"/>
    </xf>
    <xf numFmtId="2" fontId="12" fillId="0" borderId="0" xfId="0" applyNumberFormat="1" applyFont="1"/>
    <xf numFmtId="0" fontId="0" fillId="0" borderId="0" xfId="0" applyFont="1" applyBorder="1" applyAlignment="1">
      <alignment horizontal="justify" vertical="top" wrapText="1"/>
    </xf>
  </cellXfs>
  <cellStyles count="2">
    <cellStyle name="Navadno" xfId="0" builtinId="0"/>
    <cellStyle name="Pojasnjevalno besedilo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opLeftCell="A19" zoomScaleNormal="100" workbookViewId="0">
      <selection activeCell="G10" sqref="G10"/>
    </sheetView>
  </sheetViews>
  <sheetFormatPr defaultRowHeight="12.75" x14ac:dyDescent="0.2"/>
  <cols>
    <col min="1" max="1" width="11.140625" style="1" customWidth="1"/>
    <col min="2" max="2" width="50.5703125" style="2" customWidth="1"/>
    <col min="3" max="4" width="5.5703125" style="3" customWidth="1"/>
    <col min="5" max="6" width="11.140625" style="4" customWidth="1"/>
    <col min="7" max="1025" width="9.140625" customWidth="1"/>
  </cols>
  <sheetData>
    <row r="1" spans="1:6" s="9" customFormat="1" ht="15.75" x14ac:dyDescent="0.25">
      <c r="A1" s="5">
        <v>2</v>
      </c>
      <c r="B1" s="6" t="s">
        <v>0</v>
      </c>
      <c r="C1" s="7"/>
      <c r="D1" s="7"/>
      <c r="E1" s="8"/>
      <c r="F1" s="8"/>
    </row>
    <row r="2" spans="1:6" s="9" customFormat="1" ht="15" x14ac:dyDescent="0.25">
      <c r="A2" s="5"/>
      <c r="B2" s="10"/>
      <c r="C2" s="7"/>
      <c r="D2" s="7"/>
      <c r="E2" s="8"/>
      <c r="F2" s="8"/>
    </row>
    <row r="3" spans="1:6" x14ac:dyDescent="0.2">
      <c r="A3" s="11"/>
      <c r="B3" s="12"/>
      <c r="C3" s="13"/>
      <c r="D3" s="13"/>
      <c r="E3" s="14"/>
      <c r="F3" s="14"/>
    </row>
    <row r="4" spans="1:6" ht="15" x14ac:dyDescent="0.2">
      <c r="A4" s="15" t="s">
        <v>1</v>
      </c>
      <c r="B4" s="16" t="s">
        <v>2</v>
      </c>
      <c r="C4" s="17"/>
      <c r="D4" s="17"/>
      <c r="E4" s="18"/>
      <c r="F4" s="18"/>
    </row>
    <row r="5" spans="1:6" ht="15" x14ac:dyDescent="0.2">
      <c r="A5" s="15"/>
      <c r="B5" s="16" t="s">
        <v>3</v>
      </c>
      <c r="C5" s="17"/>
      <c r="D5" s="17"/>
      <c r="E5" s="18"/>
      <c r="F5" s="18"/>
    </row>
    <row r="6" spans="1:6" ht="15" x14ac:dyDescent="0.2">
      <c r="A6" s="15"/>
      <c r="B6" s="16" t="s">
        <v>4</v>
      </c>
      <c r="C6" s="17"/>
      <c r="D6" s="17"/>
      <c r="E6" s="18"/>
      <c r="F6" s="18"/>
    </row>
    <row r="7" spans="1:6" x14ac:dyDescent="0.2">
      <c r="A7" s="15"/>
      <c r="B7" s="19"/>
      <c r="C7" s="17"/>
      <c r="D7" s="17"/>
      <c r="E7" s="18"/>
      <c r="F7" s="18"/>
    </row>
    <row r="8" spans="1:6" ht="15" x14ac:dyDescent="0.2">
      <c r="A8" s="15" t="s">
        <v>5</v>
      </c>
      <c r="B8" s="20" t="s">
        <v>6</v>
      </c>
      <c r="C8" s="17"/>
      <c r="D8" s="17"/>
      <c r="E8" s="18"/>
      <c r="F8" s="18"/>
    </row>
    <row r="9" spans="1:6" x14ac:dyDescent="0.2">
      <c r="A9" s="15"/>
      <c r="B9" s="21"/>
      <c r="C9" s="17"/>
      <c r="D9" s="17"/>
      <c r="E9" s="18"/>
      <c r="F9" s="18"/>
    </row>
    <row r="10" spans="1:6" ht="31.5" x14ac:dyDescent="0.2">
      <c r="A10" s="1" t="s">
        <v>7</v>
      </c>
      <c r="B10" s="22" t="s">
        <v>8</v>
      </c>
      <c r="C10" s="17"/>
      <c r="D10" s="17"/>
      <c r="E10" s="18"/>
      <c r="F10" s="18"/>
    </row>
    <row r="11" spans="1:6" x14ac:dyDescent="0.2">
      <c r="A11" s="23"/>
      <c r="B11" s="24"/>
      <c r="C11" s="25"/>
      <c r="D11" s="25"/>
      <c r="E11" s="26"/>
      <c r="F11" s="26"/>
    </row>
    <row r="12" spans="1:6" x14ac:dyDescent="0.2">
      <c r="A12" s="27"/>
      <c r="B12" s="28"/>
      <c r="C12" s="29"/>
      <c r="D12" s="29"/>
      <c r="E12" s="30"/>
      <c r="F12" s="30"/>
    </row>
    <row r="14" spans="1:6" x14ac:dyDescent="0.2">
      <c r="A14" s="23"/>
      <c r="B14" s="24"/>
      <c r="C14" s="25"/>
      <c r="D14" s="25"/>
      <c r="E14" s="26"/>
      <c r="F14" s="26"/>
    </row>
    <row r="17" spans="1:6" ht="25.5" customHeight="1" x14ac:dyDescent="0.2">
      <c r="A17" s="66" t="s">
        <v>9</v>
      </c>
      <c r="B17" s="66"/>
      <c r="C17" s="66"/>
      <c r="D17" s="66"/>
      <c r="E17" s="66"/>
      <c r="F17" s="66"/>
    </row>
  </sheetData>
  <mergeCells count="1">
    <mergeCell ref="A17:F17"/>
  </mergeCells>
  <pageMargins left="0.78749999999999998" right="0.78749999999999998" top="0.84722222222222199" bottom="0.90069444444444402" header="0.59027777777777801" footer="0.39374999999999999"/>
  <pageSetup paperSize="9" firstPageNumber="0" orientation="portrait" horizontalDpi="300" verticalDpi="300"/>
  <headerFooter>
    <oddFooter>&amp;L&amp;8 4.4 POPIS DEL&amp;R&amp;8Stran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"/>
  <sheetViews>
    <sheetView tabSelected="1" topLeftCell="A109" zoomScaleNormal="100" workbookViewId="0">
      <selection activeCell="F110" sqref="F110:G114"/>
    </sheetView>
  </sheetViews>
  <sheetFormatPr defaultRowHeight="12.75" x14ac:dyDescent="0.2"/>
  <cols>
    <col min="1" max="1" width="4.7109375" style="31" customWidth="1"/>
    <col min="2" max="2" width="1.7109375" style="32" customWidth="1"/>
    <col min="3" max="3" width="49" style="2" customWidth="1"/>
    <col min="4" max="4" width="5.7109375" style="3" customWidth="1"/>
    <col min="5" max="5" width="6.7109375" style="3" customWidth="1"/>
    <col min="6" max="6" width="9.85546875" style="59" customWidth="1"/>
    <col min="7" max="7" width="15.42578125" style="59" customWidth="1"/>
    <col min="8" max="1025" width="9.140625" customWidth="1"/>
  </cols>
  <sheetData>
    <row r="1" spans="1:7" s="38" customFormat="1" x14ac:dyDescent="0.2">
      <c r="A1" s="33" t="s">
        <v>10</v>
      </c>
      <c r="B1" s="34"/>
      <c r="C1" s="35" t="s">
        <v>11</v>
      </c>
      <c r="D1" s="36" t="s">
        <v>12</v>
      </c>
      <c r="E1" s="37" t="s">
        <v>13</v>
      </c>
      <c r="F1" s="57" t="s">
        <v>14</v>
      </c>
      <c r="G1" s="57" t="s">
        <v>15</v>
      </c>
    </row>
    <row r="3" spans="1:7" s="42" customFormat="1" ht="15.75" x14ac:dyDescent="0.25">
      <c r="A3" s="39" t="s">
        <v>16</v>
      </c>
      <c r="B3" s="40"/>
      <c r="C3" s="22" t="s">
        <v>17</v>
      </c>
      <c r="D3" s="41"/>
      <c r="E3" s="41"/>
      <c r="F3" s="58"/>
      <c r="G3" s="58"/>
    </row>
    <row r="5" spans="1:7" x14ac:dyDescent="0.2">
      <c r="A5" s="43"/>
    </row>
    <row r="6" spans="1:7" ht="63.75" x14ac:dyDescent="0.2">
      <c r="A6" s="44">
        <f>IF(C5="",MAX(A$4:$C5)+1,"")</f>
        <v>1</v>
      </c>
      <c r="C6" s="45" t="s">
        <v>77</v>
      </c>
      <c r="D6" s="3" t="s">
        <v>18</v>
      </c>
      <c r="E6" s="3">
        <f>60+150</f>
        <v>210</v>
      </c>
      <c r="G6" s="59" t="str">
        <f>IF(F6&gt;0,ROUND(F6*E6,2),"")</f>
        <v/>
      </c>
    </row>
    <row r="8" spans="1:7" ht="63.75" x14ac:dyDescent="0.2">
      <c r="A8" s="44">
        <f>IF(C7="",MAX(A$4:$C7)+1,"")</f>
        <v>2</v>
      </c>
      <c r="C8" s="2" t="s">
        <v>78</v>
      </c>
      <c r="D8" s="3" t="s">
        <v>18</v>
      </c>
      <c r="E8" s="3">
        <v>50</v>
      </c>
      <c r="G8" s="59" t="str">
        <f>IF(F8&gt;0,ROUND(F8*E8,2),"")</f>
        <v/>
      </c>
    </row>
    <row r="9" spans="1:7" x14ac:dyDescent="0.2">
      <c r="A9" s="44"/>
    </row>
    <row r="10" spans="1:7" ht="38.25" x14ac:dyDescent="0.2">
      <c r="A10" s="44">
        <f>IF(C9="",MAX(A$4:$C9)+1,"")</f>
        <v>3</v>
      </c>
      <c r="C10" s="2" t="s">
        <v>19</v>
      </c>
    </row>
    <row r="11" spans="1:7" x14ac:dyDescent="0.2">
      <c r="A11" s="44"/>
    </row>
    <row r="12" spans="1:7" ht="13.5" x14ac:dyDescent="0.2">
      <c r="A12" s="44"/>
      <c r="C12" s="2" t="s">
        <v>20</v>
      </c>
      <c r="D12" s="3" t="s">
        <v>18</v>
      </c>
      <c r="E12" s="3">
        <v>130</v>
      </c>
      <c r="G12" s="59" t="str">
        <f>IF(F12&gt;0,ROUND(F12*E12,2),"")</f>
        <v/>
      </c>
    </row>
    <row r="13" spans="1:7" ht="13.5" x14ac:dyDescent="0.2">
      <c r="A13" s="44"/>
      <c r="C13" s="2" t="s">
        <v>21</v>
      </c>
      <c r="D13" s="3" t="s">
        <v>18</v>
      </c>
      <c r="E13" s="3">
        <f>20+150</f>
        <v>170</v>
      </c>
      <c r="G13" s="59" t="str">
        <f>IF(F13&gt;0,ROUND(F13*E13,2),"")</f>
        <v/>
      </c>
    </row>
    <row r="14" spans="1:7" x14ac:dyDescent="0.2">
      <c r="A14" s="44"/>
    </row>
    <row r="15" spans="1:7" ht="38.25" x14ac:dyDescent="0.2">
      <c r="A15" s="44">
        <f>IF(C14="",MAX(A$4:$C14)+1,"")</f>
        <v>4</v>
      </c>
      <c r="C15" s="2" t="s">
        <v>22</v>
      </c>
    </row>
    <row r="16" spans="1:7" x14ac:dyDescent="0.2">
      <c r="A16" s="44"/>
      <c r="C16" s="2" t="s">
        <v>23</v>
      </c>
      <c r="D16" s="3" t="s">
        <v>18</v>
      </c>
      <c r="E16" s="3">
        <v>60</v>
      </c>
      <c r="G16" s="59" t="str">
        <f>IF(F16&gt;0,ROUND(F16*E16,2),"")</f>
        <v/>
      </c>
    </row>
    <row r="17" spans="1:8" x14ac:dyDescent="0.2">
      <c r="A17" s="44" t="str">
        <f>IF(C16="",MAX(A$4:$C16)+1,"")</f>
        <v/>
      </c>
      <c r="C17" s="2" t="s">
        <v>24</v>
      </c>
      <c r="D17" s="3" t="s">
        <v>18</v>
      </c>
      <c r="E17" s="3">
        <v>60</v>
      </c>
      <c r="G17" s="59" t="str">
        <f>IF(F17&gt;0,ROUND(F17*E17,2),"")</f>
        <v/>
      </c>
    </row>
    <row r="18" spans="1:8" x14ac:dyDescent="0.2">
      <c r="A18" s="44"/>
    </row>
    <row r="19" spans="1:8" ht="25.5" x14ac:dyDescent="0.2">
      <c r="A19" s="44">
        <f>IF(C18="",MAX(A$4:$C18)+1,"")</f>
        <v>5</v>
      </c>
      <c r="C19" s="2" t="s">
        <v>25</v>
      </c>
    </row>
    <row r="20" spans="1:8" x14ac:dyDescent="0.2">
      <c r="A20" s="44"/>
    </row>
    <row r="21" spans="1:8" x14ac:dyDescent="0.2">
      <c r="A21" s="44">
        <f>IF(C20="",MAX(A$4:$C20)+1,"")</f>
        <v>6</v>
      </c>
      <c r="C21" s="2" t="s">
        <v>26</v>
      </c>
      <c r="D21" s="3" t="s">
        <v>18</v>
      </c>
      <c r="E21" s="3">
        <f>60+150</f>
        <v>210</v>
      </c>
      <c r="G21" s="59" t="str">
        <f>IF(F21&gt;0,ROUND(F21*E21,2),"")</f>
        <v/>
      </c>
    </row>
    <row r="22" spans="1:8" x14ac:dyDescent="0.2">
      <c r="A22" s="44"/>
    </row>
    <row r="23" spans="1:8" s="42" customFormat="1" ht="15" x14ac:dyDescent="0.25">
      <c r="A23" s="46" t="s">
        <v>27</v>
      </c>
      <c r="B23" s="47"/>
      <c r="C23" s="48" t="s">
        <v>28</v>
      </c>
      <c r="D23" s="49"/>
      <c r="E23" s="50"/>
      <c r="F23" s="60"/>
      <c r="G23" s="61" t="e">
        <f>G21+G17+G16+G13+G12+G8+G6</f>
        <v>#VALUE!</v>
      </c>
    </row>
    <row r="27" spans="1:8" s="42" customFormat="1" ht="15.75" x14ac:dyDescent="0.25">
      <c r="A27" s="39" t="s">
        <v>29</v>
      </c>
      <c r="B27" s="40"/>
      <c r="C27" s="22" t="s">
        <v>30</v>
      </c>
      <c r="D27" s="41"/>
      <c r="E27" s="41"/>
      <c r="F27" s="58"/>
      <c r="G27" s="58"/>
    </row>
    <row r="29" spans="1:8" ht="38.25" x14ac:dyDescent="0.2">
      <c r="A29" s="44">
        <f>IF(C28="",MAX(A$4:$C28)+1,"")</f>
        <v>7</v>
      </c>
      <c r="C29" s="2" t="s">
        <v>31</v>
      </c>
      <c r="H29" s="51"/>
    </row>
    <row r="31" spans="1:8" x14ac:dyDescent="0.2">
      <c r="A31" s="44"/>
      <c r="C31" s="2" t="s">
        <v>32</v>
      </c>
      <c r="H31" s="51"/>
    </row>
    <row r="32" spans="1:8" x14ac:dyDescent="0.2">
      <c r="A32" s="44"/>
      <c r="C32" s="52" t="s">
        <v>33</v>
      </c>
      <c r="D32" s="3" t="s">
        <v>34</v>
      </c>
      <c r="E32" s="3">
        <v>1</v>
      </c>
      <c r="G32" s="59" t="str">
        <f>IF(F32&gt;0,ROUND(F32*E32,2),"")</f>
        <v/>
      </c>
    </row>
    <row r="33" spans="1:7" x14ac:dyDescent="0.2">
      <c r="A33" s="44"/>
      <c r="C33" s="52" t="s">
        <v>35</v>
      </c>
      <c r="D33" s="3" t="s">
        <v>34</v>
      </c>
      <c r="E33" s="3">
        <v>1</v>
      </c>
      <c r="G33" s="59" t="str">
        <f>IF(F33&gt;0,ROUND(F33*E33,2),"")</f>
        <v/>
      </c>
    </row>
    <row r="35" spans="1:7" x14ac:dyDescent="0.2">
      <c r="A35" s="44"/>
      <c r="C35" s="2" t="s">
        <v>32</v>
      </c>
    </row>
    <row r="36" spans="1:7" x14ac:dyDescent="0.2">
      <c r="A36" s="44"/>
      <c r="C36" s="52"/>
    </row>
    <row r="37" spans="1:7" x14ac:dyDescent="0.2">
      <c r="A37" s="44"/>
      <c r="C37" s="53" t="s">
        <v>36</v>
      </c>
      <c r="D37" s="3" t="s">
        <v>34</v>
      </c>
      <c r="E37" s="3">
        <v>1</v>
      </c>
      <c r="G37" s="59" t="str">
        <f t="shared" ref="G37:G45" si="0">IF(F37&gt;0,ROUND(F37*E37,2),"")</f>
        <v/>
      </c>
    </row>
    <row r="38" spans="1:7" x14ac:dyDescent="0.2">
      <c r="A38" s="44"/>
      <c r="C38" s="52" t="s">
        <v>37</v>
      </c>
      <c r="D38" s="3" t="s">
        <v>34</v>
      </c>
      <c r="E38" s="3">
        <v>9</v>
      </c>
      <c r="G38" s="59" t="str">
        <f t="shared" si="0"/>
        <v/>
      </c>
    </row>
    <row r="39" spans="1:7" x14ac:dyDescent="0.2">
      <c r="A39" s="44"/>
      <c r="C39" s="52" t="s">
        <v>38</v>
      </c>
      <c r="D39" s="3" t="s">
        <v>34</v>
      </c>
      <c r="E39" s="3">
        <v>27</v>
      </c>
      <c r="G39" s="59" t="str">
        <f t="shared" si="0"/>
        <v/>
      </c>
    </row>
    <row r="40" spans="1:7" x14ac:dyDescent="0.2">
      <c r="A40" s="44"/>
      <c r="C40" s="52" t="s">
        <v>39</v>
      </c>
      <c r="D40" s="3" t="s">
        <v>34</v>
      </c>
      <c r="E40" s="3">
        <v>1</v>
      </c>
      <c r="G40" s="59" t="str">
        <f t="shared" si="0"/>
        <v/>
      </c>
    </row>
    <row r="41" spans="1:7" x14ac:dyDescent="0.2">
      <c r="A41" s="44"/>
      <c r="C41" s="52" t="s">
        <v>40</v>
      </c>
      <c r="D41" s="3" t="s">
        <v>34</v>
      </c>
      <c r="E41" s="3">
        <v>1</v>
      </c>
      <c r="G41" s="59" t="str">
        <f t="shared" si="0"/>
        <v/>
      </c>
    </row>
    <row r="42" spans="1:7" x14ac:dyDescent="0.2">
      <c r="A42" s="44"/>
      <c r="C42" s="52" t="s">
        <v>41</v>
      </c>
      <c r="D42" s="3" t="s">
        <v>34</v>
      </c>
      <c r="E42" s="3">
        <v>1</v>
      </c>
      <c r="G42" s="59" t="str">
        <f t="shared" si="0"/>
        <v/>
      </c>
    </row>
    <row r="43" spans="1:7" x14ac:dyDescent="0.2">
      <c r="A43" s="44"/>
      <c r="C43" s="52" t="s">
        <v>42</v>
      </c>
      <c r="D43" s="3" t="s">
        <v>34</v>
      </c>
      <c r="E43" s="3">
        <v>4</v>
      </c>
      <c r="G43" s="59" t="str">
        <f t="shared" si="0"/>
        <v/>
      </c>
    </row>
    <row r="44" spans="1:7" x14ac:dyDescent="0.2">
      <c r="A44" s="44"/>
      <c r="C44" s="52" t="s">
        <v>43</v>
      </c>
      <c r="D44" s="3" t="s">
        <v>34</v>
      </c>
      <c r="E44" s="3">
        <v>1</v>
      </c>
      <c r="G44" s="59" t="str">
        <f t="shared" si="0"/>
        <v/>
      </c>
    </row>
    <row r="45" spans="1:7" ht="38.25" x14ac:dyDescent="0.2">
      <c r="A45" s="44"/>
      <c r="C45" s="52" t="s">
        <v>44</v>
      </c>
      <c r="D45" s="3" t="s">
        <v>45</v>
      </c>
      <c r="E45" s="3">
        <v>1</v>
      </c>
      <c r="G45" s="59" t="str">
        <f t="shared" si="0"/>
        <v/>
      </c>
    </row>
    <row r="46" spans="1:7" x14ac:dyDescent="0.2">
      <c r="A46" s="44"/>
      <c r="C46" s="52"/>
    </row>
    <row r="47" spans="1:7" x14ac:dyDescent="0.2">
      <c r="A47" s="44"/>
      <c r="C47" s="52" t="s">
        <v>46</v>
      </c>
      <c r="D47" s="3" t="s">
        <v>45</v>
      </c>
      <c r="E47" s="3">
        <v>1</v>
      </c>
      <c r="F47" s="62"/>
      <c r="G47" s="59" t="str">
        <f>IF(F47&gt;0,ROUND(F47*E47,2),"")</f>
        <v/>
      </c>
    </row>
    <row r="49" spans="1:7" s="42" customFormat="1" ht="15" x14ac:dyDescent="0.25">
      <c r="A49" s="46" t="s">
        <v>27</v>
      </c>
      <c r="B49" s="47"/>
      <c r="C49" s="48" t="s">
        <v>47</v>
      </c>
      <c r="D49" s="49"/>
      <c r="E49" s="50"/>
      <c r="F49" s="60"/>
      <c r="G49" s="61" t="e">
        <f>G47+G45+G44+G43+G42+G41+G40+G39+G38+G37+G33+G32</f>
        <v>#VALUE!</v>
      </c>
    </row>
    <row r="52" spans="1:7" s="42" customFormat="1" ht="15.75" x14ac:dyDescent="0.25">
      <c r="A52" s="39" t="s">
        <v>48</v>
      </c>
      <c r="B52" s="40"/>
      <c r="C52" s="22" t="s">
        <v>49</v>
      </c>
      <c r="D52" s="41"/>
      <c r="E52" s="41"/>
      <c r="F52" s="58"/>
      <c r="G52" s="58"/>
    </row>
    <row r="53" spans="1:7" x14ac:dyDescent="0.2">
      <c r="A53" s="54"/>
      <c r="C53" s="55"/>
    </row>
    <row r="54" spans="1:7" x14ac:dyDescent="0.2">
      <c r="A54" s="44"/>
      <c r="F54" s="62"/>
    </row>
    <row r="55" spans="1:7" ht="25.5" x14ac:dyDescent="0.2">
      <c r="A55" s="44">
        <f>IF(C54="",MAX(A$5:$C54)+1,"")</f>
        <v>8</v>
      </c>
      <c r="C55" s="2" t="s">
        <v>50</v>
      </c>
      <c r="D55"/>
      <c r="E55"/>
      <c r="F55" s="63"/>
      <c r="G55" s="63"/>
    </row>
    <row r="56" spans="1:7" x14ac:dyDescent="0.2">
      <c r="A56" s="44" t="str">
        <f>IF(C55="",MAX(A$5:$C55)+1,"")</f>
        <v/>
      </c>
      <c r="F56" s="62"/>
      <c r="G56" s="64"/>
    </row>
    <row r="57" spans="1:7" x14ac:dyDescent="0.2">
      <c r="A57" s="44"/>
      <c r="C57" s="2" t="s">
        <v>51</v>
      </c>
      <c r="D57" s="3" t="s">
        <v>18</v>
      </c>
      <c r="E57" s="3">
        <v>80</v>
      </c>
      <c r="F57" s="62"/>
      <c r="G57" s="64" t="str">
        <f>IF(F57&gt;0,ROUND(F57*E57,2),"")</f>
        <v/>
      </c>
    </row>
    <row r="58" spans="1:7" x14ac:dyDescent="0.2">
      <c r="A58" s="44" t="str">
        <f>IF(C57="",MAX(A$5:$C57)+1,"")</f>
        <v/>
      </c>
      <c r="C58" s="2" t="s">
        <v>52</v>
      </c>
      <c r="D58" s="3" t="s">
        <v>18</v>
      </c>
      <c r="E58" s="3">
        <v>80</v>
      </c>
      <c r="F58" s="62"/>
      <c r="G58" s="64" t="str">
        <f>IF(F58&gt;0,ROUND(F58*E58,2),"")</f>
        <v/>
      </c>
    </row>
    <row r="59" spans="1:7" x14ac:dyDescent="0.2">
      <c r="A59" s="44"/>
      <c r="G59" s="64"/>
    </row>
    <row r="60" spans="1:7" ht="38.25" x14ac:dyDescent="0.2">
      <c r="A60" s="44">
        <f>IF(C59="",MAX(A$5:$C59)+1,"")</f>
        <v>9</v>
      </c>
      <c r="C60" s="2" t="s">
        <v>53</v>
      </c>
      <c r="D60"/>
      <c r="E60"/>
      <c r="F60" s="63"/>
      <c r="G60" s="65"/>
    </row>
    <row r="61" spans="1:7" x14ac:dyDescent="0.2">
      <c r="A61" s="44"/>
      <c r="F61" s="62"/>
      <c r="G61" s="64"/>
    </row>
    <row r="62" spans="1:7" x14ac:dyDescent="0.2">
      <c r="A62" s="44"/>
      <c r="C62" s="2" t="s">
        <v>54</v>
      </c>
      <c r="D62" s="3" t="s">
        <v>18</v>
      </c>
      <c r="E62" s="3">
        <v>80</v>
      </c>
      <c r="F62" s="62"/>
      <c r="G62" s="64" t="str">
        <f>IF(F62&gt;0,ROUND(F62*E62,2),"")</f>
        <v/>
      </c>
    </row>
    <row r="63" spans="1:7" x14ac:dyDescent="0.2">
      <c r="A63" s="44"/>
      <c r="G63" s="64"/>
    </row>
    <row r="64" spans="1:7" ht="38.25" x14ac:dyDescent="0.2">
      <c r="A64" s="44">
        <f>IF(C63="",MAX(A$5:$C63)+1,"")</f>
        <v>10</v>
      </c>
      <c r="C64" s="2" t="s">
        <v>55</v>
      </c>
      <c r="D64"/>
      <c r="E64"/>
      <c r="F64" s="63"/>
      <c r="G64" s="65"/>
    </row>
    <row r="65" spans="1:7" x14ac:dyDescent="0.2">
      <c r="A65" s="44"/>
      <c r="F65" s="62"/>
      <c r="G65" s="64"/>
    </row>
    <row r="66" spans="1:7" x14ac:dyDescent="0.2">
      <c r="A66" s="44"/>
      <c r="C66" s="2" t="s">
        <v>56</v>
      </c>
      <c r="D66" s="3" t="s">
        <v>34</v>
      </c>
      <c r="E66" s="3">
        <v>2</v>
      </c>
      <c r="F66" s="62"/>
      <c r="G66" s="64" t="str">
        <f>IF(F66&gt;0,ROUND(F66*E66,2),"")</f>
        <v/>
      </c>
    </row>
    <row r="67" spans="1:7" x14ac:dyDescent="0.2">
      <c r="A67" s="44"/>
      <c r="F67" s="62"/>
      <c r="G67" s="64"/>
    </row>
    <row r="68" spans="1:7" ht="25.5" x14ac:dyDescent="0.2">
      <c r="A68" s="44">
        <f>IF(C67="",MAX(A$5:$C67)+1,"")</f>
        <v>11</v>
      </c>
      <c r="C68" s="2" t="s">
        <v>57</v>
      </c>
      <c r="D68" s="3" t="s">
        <v>34</v>
      </c>
      <c r="E68" s="3">
        <v>10</v>
      </c>
      <c r="F68" s="62"/>
      <c r="G68" s="64" t="str">
        <f>IF(F68&gt;0,ROUND(F68*E68,2),"")</f>
        <v/>
      </c>
    </row>
    <row r="70" spans="1:7" s="42" customFormat="1" ht="15" x14ac:dyDescent="0.25">
      <c r="A70" s="46" t="s">
        <v>27</v>
      </c>
      <c r="B70" s="47"/>
      <c r="C70" s="48" t="s">
        <v>47</v>
      </c>
      <c r="D70" s="49"/>
      <c r="E70" s="50"/>
      <c r="F70" s="60"/>
      <c r="G70" s="61">
        <f>SUM(G57:G69)</f>
        <v>0</v>
      </c>
    </row>
    <row r="74" spans="1:7" s="42" customFormat="1" ht="31.5" x14ac:dyDescent="0.25">
      <c r="A74" s="39" t="s">
        <v>58</v>
      </c>
      <c r="B74" s="40"/>
      <c r="C74" s="22" t="s">
        <v>59</v>
      </c>
      <c r="D74" s="41"/>
      <c r="E74" s="41"/>
      <c r="F74" s="58"/>
      <c r="G74" s="58"/>
    </row>
    <row r="76" spans="1:7" ht="38.25" x14ac:dyDescent="0.2">
      <c r="A76" s="44">
        <f>IF(C75="",MAX(A$4:$C75)+1,"")</f>
        <v>12</v>
      </c>
      <c r="C76" s="2" t="s">
        <v>60</v>
      </c>
      <c r="D76" s="3" t="s">
        <v>34</v>
      </c>
      <c r="E76" s="3">
        <v>1</v>
      </c>
      <c r="F76" s="62"/>
      <c r="G76" s="59" t="str">
        <f>IF(F76&gt;0,ROUND(F76*E76,2),"")</f>
        <v/>
      </c>
    </row>
    <row r="77" spans="1:7" x14ac:dyDescent="0.2">
      <c r="A77" s="44"/>
    </row>
    <row r="79" spans="1:7" s="42" customFormat="1" ht="15" x14ac:dyDescent="0.25">
      <c r="A79" s="46" t="s">
        <v>27</v>
      </c>
      <c r="B79" s="47"/>
      <c r="C79" s="48" t="s">
        <v>47</v>
      </c>
      <c r="D79" s="49"/>
      <c r="E79" s="50"/>
      <c r="F79" s="60"/>
      <c r="G79" s="61" t="str">
        <f>G76</f>
        <v/>
      </c>
    </row>
    <row r="82" spans="1:7" s="42" customFormat="1" ht="15.75" x14ac:dyDescent="0.25">
      <c r="A82" s="39" t="s">
        <v>61</v>
      </c>
      <c r="B82" s="40"/>
      <c r="C82" s="56" t="s">
        <v>62</v>
      </c>
      <c r="D82" s="41"/>
      <c r="E82" s="41"/>
      <c r="F82" s="58"/>
      <c r="G82" s="58"/>
    </row>
    <row r="84" spans="1:7" x14ac:dyDescent="0.2">
      <c r="A84" s="44"/>
    </row>
    <row r="85" spans="1:7" ht="38.25" x14ac:dyDescent="0.2">
      <c r="A85" s="44">
        <f>IF(C84="",MAX(A$4:$C84)+1,"")</f>
        <v>13</v>
      </c>
      <c r="C85" s="2" t="s">
        <v>63</v>
      </c>
      <c r="D85" s="3" t="s">
        <v>18</v>
      </c>
      <c r="E85" s="3">
        <f>60+150</f>
        <v>210</v>
      </c>
      <c r="F85" s="62"/>
      <c r="G85" s="59" t="str">
        <f>IF(F85&gt;0,ROUND(F85*E85,2),"")</f>
        <v/>
      </c>
    </row>
    <row r="86" spans="1:7" x14ac:dyDescent="0.2">
      <c r="A86" s="44"/>
      <c r="F86" s="62"/>
    </row>
    <row r="87" spans="1:7" ht="38.25" x14ac:dyDescent="0.2">
      <c r="A87" s="44">
        <f>IF(C86="",MAX(A$4:$C86)+1,"")</f>
        <v>14</v>
      </c>
      <c r="C87" s="2" t="s">
        <v>64</v>
      </c>
      <c r="D87" s="3" t="s">
        <v>34</v>
      </c>
      <c r="E87" s="3">
        <v>8</v>
      </c>
      <c r="F87" s="62"/>
      <c r="G87" s="59" t="str">
        <f>IF(F87&gt;0,ROUND(F87*E87,2),"")</f>
        <v/>
      </c>
    </row>
    <row r="88" spans="1:7" x14ac:dyDescent="0.2">
      <c r="A88" s="44"/>
      <c r="F88" s="62"/>
    </row>
    <row r="89" spans="1:7" ht="38.25" x14ac:dyDescent="0.2">
      <c r="A89" s="44">
        <f>IF(C88="",MAX(A$4:$C88)+1,"")</f>
        <v>15</v>
      </c>
      <c r="C89" s="2" t="s">
        <v>65</v>
      </c>
      <c r="D89" s="3" t="s">
        <v>34</v>
      </c>
      <c r="E89" s="3">
        <v>16</v>
      </c>
      <c r="F89" s="62"/>
      <c r="G89" s="59" t="str">
        <f>IF(F89&gt;0,ROUND(F89*E89,2),"")</f>
        <v/>
      </c>
    </row>
    <row r="90" spans="1:7" x14ac:dyDescent="0.2">
      <c r="A90" s="44"/>
    </row>
    <row r="91" spans="1:7" ht="38.25" x14ac:dyDescent="0.2">
      <c r="A91" s="44">
        <f>IF(C90="",MAX(A$4:$C90)+1,"")</f>
        <v>16</v>
      </c>
      <c r="C91" s="2" t="s">
        <v>66</v>
      </c>
      <c r="D91" s="3" t="s">
        <v>18</v>
      </c>
      <c r="E91" s="3">
        <v>24</v>
      </c>
      <c r="F91" s="62"/>
      <c r="G91" s="59" t="str">
        <f>IF(F91&gt;0,ROUND(F91*E91,2),"")</f>
        <v/>
      </c>
    </row>
    <row r="92" spans="1:7" x14ac:dyDescent="0.2">
      <c r="A92" s="44"/>
      <c r="F92" s="62"/>
    </row>
    <row r="93" spans="1:7" x14ac:dyDescent="0.2">
      <c r="A93" s="44">
        <f>IF(C92="",MAX(A$4:$C92)+1,"")</f>
        <v>17</v>
      </c>
      <c r="C93" t="s">
        <v>67</v>
      </c>
      <c r="F93" s="62"/>
    </row>
    <row r="94" spans="1:7" x14ac:dyDescent="0.2">
      <c r="A94" s="44"/>
      <c r="C94"/>
      <c r="F94" s="62"/>
    </row>
    <row r="95" spans="1:7" ht="13.5" x14ac:dyDescent="0.2">
      <c r="A95" s="44"/>
      <c r="C95" t="s">
        <v>68</v>
      </c>
      <c r="D95" s="3" t="s">
        <v>18</v>
      </c>
      <c r="E95" s="3">
        <v>24</v>
      </c>
      <c r="F95" s="62"/>
      <c r="G95" s="59" t="str">
        <f>IF(F95&gt;0,ROUND(F95*E95,2),"")</f>
        <v/>
      </c>
    </row>
    <row r="96" spans="1:7" x14ac:dyDescent="0.2">
      <c r="A96" s="44"/>
      <c r="C96"/>
      <c r="F96" s="62"/>
    </row>
    <row r="97" spans="1:7" x14ac:dyDescent="0.2">
      <c r="A97" s="44"/>
      <c r="F97" s="62"/>
    </row>
    <row r="98" spans="1:7" s="42" customFormat="1" ht="15" x14ac:dyDescent="0.25">
      <c r="A98" s="46" t="s">
        <v>27</v>
      </c>
      <c r="B98" s="47"/>
      <c r="C98" s="48" t="s">
        <v>47</v>
      </c>
      <c r="D98" s="49"/>
      <c r="E98" s="50"/>
      <c r="F98" s="60"/>
      <c r="G98" s="61">
        <f>SUM(G85:G97)</f>
        <v>0</v>
      </c>
    </row>
    <row r="101" spans="1:7" s="42" customFormat="1" ht="15.75" x14ac:dyDescent="0.25">
      <c r="A101" s="39" t="s">
        <v>69</v>
      </c>
      <c r="B101" s="40"/>
      <c r="C101" s="56" t="s">
        <v>70</v>
      </c>
      <c r="D101" s="41"/>
      <c r="E101" s="41"/>
      <c r="F101" s="58"/>
      <c r="G101" s="58"/>
    </row>
    <row r="103" spans="1:7" x14ac:dyDescent="0.2">
      <c r="A103" s="44"/>
    </row>
    <row r="104" spans="1:7" ht="38.25" x14ac:dyDescent="0.2">
      <c r="A104" s="44">
        <f>IF(C103="",MAX(A$4:$C103)+1,"")</f>
        <v>18</v>
      </c>
      <c r="C104" s="2" t="s">
        <v>71</v>
      </c>
      <c r="D104" s="3" t="s">
        <v>45</v>
      </c>
      <c r="E104" s="3">
        <v>1</v>
      </c>
      <c r="F104" s="62"/>
      <c r="G104" s="59" t="str">
        <f>IF(F104&gt;0,ROUND(F104*E104,2),"")</f>
        <v/>
      </c>
    </row>
    <row r="105" spans="1:7" x14ac:dyDescent="0.2">
      <c r="A105" s="44"/>
    </row>
    <row r="106" spans="1:7" x14ac:dyDescent="0.2">
      <c r="A106" s="44">
        <f>IF(C105="",MAX(A$4:$C105)+1,"")</f>
        <v>19</v>
      </c>
      <c r="C106" s="2" t="s">
        <v>74</v>
      </c>
      <c r="D106" s="3" t="s">
        <v>45</v>
      </c>
      <c r="E106" s="3">
        <v>1</v>
      </c>
      <c r="F106" s="62"/>
      <c r="G106" s="59" t="str">
        <f>IF(F106&gt;0,ROUND(F106*E106,2),"")</f>
        <v/>
      </c>
    </row>
    <row r="107" spans="1:7" x14ac:dyDescent="0.2">
      <c r="A107" s="44"/>
      <c r="F107" s="62"/>
    </row>
    <row r="108" spans="1:7" ht="51" x14ac:dyDescent="0.2">
      <c r="A108" s="44">
        <f>IF(C107="",MAX(A$4:$C107)+1,"")</f>
        <v>20</v>
      </c>
      <c r="C108" s="2" t="s">
        <v>75</v>
      </c>
      <c r="D108" s="3" t="s">
        <v>45</v>
      </c>
      <c r="E108" s="3">
        <v>1</v>
      </c>
      <c r="F108" s="62"/>
      <c r="G108" s="59" t="str">
        <f>IF(F108&gt;0,ROUND(F108*E108,2),"")</f>
        <v/>
      </c>
    </row>
    <row r="109" spans="1:7" x14ac:dyDescent="0.2">
      <c r="A109" s="44"/>
    </row>
    <row r="110" spans="1:7" ht="25.5" x14ac:dyDescent="0.2">
      <c r="A110" s="44">
        <f>IF(C109="",MAX(A$4:$C109)+1,"")</f>
        <v>21</v>
      </c>
      <c r="C110" s="2" t="s">
        <v>76</v>
      </c>
      <c r="D110" s="3" t="s">
        <v>45</v>
      </c>
      <c r="E110" s="3">
        <v>1</v>
      </c>
      <c r="F110" s="62">
        <v>2</v>
      </c>
      <c r="G110" s="59">
        <f>IF(F110&gt;0,ROUND(F110*E110,2),"")</f>
        <v>2</v>
      </c>
    </row>
    <row r="111" spans="1:7" x14ac:dyDescent="0.2">
      <c r="A111" s="44"/>
    </row>
    <row r="112" spans="1:7" ht="25.5" x14ac:dyDescent="0.2">
      <c r="A112" s="44">
        <f>IF(C111="",MAX(A$4:$C111)+1,"")</f>
        <v>22</v>
      </c>
      <c r="C112" s="2" t="s">
        <v>72</v>
      </c>
      <c r="D112" s="3" t="s">
        <v>73</v>
      </c>
      <c r="E112" s="3">
        <v>0.05</v>
      </c>
      <c r="F112" s="59" t="e">
        <f>G110+G108+G106+G104+G98+G79+G70+G49+G23</f>
        <v>#VALUE!</v>
      </c>
      <c r="G112" s="59" t="e">
        <f>IF(F112&gt;0,ROUND(F112*E112,2),"")</f>
        <v>#VALUE!</v>
      </c>
    </row>
    <row r="114" spans="1:7" s="42" customFormat="1" ht="15" x14ac:dyDescent="0.25">
      <c r="A114" s="46" t="s">
        <v>27</v>
      </c>
      <c r="B114" s="47"/>
      <c r="C114" s="48" t="s">
        <v>47</v>
      </c>
      <c r="D114" s="49"/>
      <c r="E114" s="50"/>
      <c r="F114" s="60"/>
      <c r="G114" s="61" t="e">
        <f>IF(SUM(G102:G113)&gt;0,ROUND(SUM(G102:G113),2),"")</f>
        <v>#VALUE!</v>
      </c>
    </row>
  </sheetData>
  <pageMargins left="0.98402777777777795" right="0.59027777777777801" top="0.65069444444444402" bottom="0.67638888888888904" header="0.59027777777777801" footer="0.39374999999999999"/>
  <pageSetup paperSize="9" firstPageNumber="0" orientation="portrait" horizontalDpi="300" verticalDpi="300" r:id="rId1"/>
  <headerFooter>
    <oddFooter>&amp;L&amp;8 4.4 TEHNIČNO POROČILO&amp;R&amp;8&amp;F
Stran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2</vt:i4>
      </vt:variant>
    </vt:vector>
  </HeadingPairs>
  <TitlesOfParts>
    <vt:vector size="4" baseType="lpstr">
      <vt:lpstr>Naslovna stran</vt:lpstr>
      <vt:lpstr>Energetski razvod</vt:lpstr>
      <vt:lpstr>_2.1</vt:lpstr>
      <vt:lpstr>'Energetski razvod'!Tiskanje_naslovov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Marko Lačen</dc:creator>
  <dc:description/>
  <cp:lastModifiedBy>Jožef Lebar</cp:lastModifiedBy>
  <cp:revision>1</cp:revision>
  <cp:lastPrinted>2018-08-14T06:10:19Z</cp:lastPrinted>
  <dcterms:created xsi:type="dcterms:W3CDTF">2013-09-05T18:34:33Z</dcterms:created>
  <dcterms:modified xsi:type="dcterms:W3CDTF">2018-08-20T08:02:22Z</dcterms:modified>
  <dc:language>sl-SI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